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9995" windowHeight="7680"/>
  </bookViews>
  <sheets>
    <sheet name="DF" sheetId="1" r:id="rId1"/>
    <sheet name="CF" sheetId="2" r:id="rId2"/>
    <sheet name="LIQ" sheetId="3" r:id="rId3"/>
  </sheets>
  <calcPr calcId="125725"/>
</workbook>
</file>

<file path=xl/calcChain.xml><?xml version="1.0" encoding="utf-8"?>
<calcChain xmlns="http://schemas.openxmlformats.org/spreadsheetml/2006/main">
  <c r="D17" i="2"/>
  <c r="H17"/>
  <c r="I17"/>
  <c r="C24" i="3" s="1"/>
  <c r="C27" s="1"/>
  <c r="C33" s="1"/>
  <c r="C17" i="2"/>
  <c r="E19" i="1"/>
  <c r="F18"/>
  <c r="F19"/>
  <c r="F17"/>
  <c r="D15"/>
  <c r="E16"/>
  <c r="F16" s="1"/>
  <c r="D14"/>
  <c r="E14" s="1"/>
  <c r="F13"/>
  <c r="E13" i="2"/>
  <c r="E17" s="1"/>
  <c r="F12"/>
  <c r="G12" s="1"/>
  <c r="C20" i="1"/>
  <c r="F13" i="2" l="1"/>
  <c r="F14" i="1" l="1"/>
  <c r="E15"/>
  <c r="E20" s="1"/>
  <c r="D13" i="3" s="1"/>
  <c r="D19" s="1"/>
  <c r="F15" i="1"/>
  <c r="F20" s="1"/>
  <c r="D20"/>
  <c r="E24" s="1"/>
  <c r="E23" l="1"/>
  <c r="F23"/>
  <c r="F16" i="2" l="1"/>
  <c r="G16" s="1"/>
  <c r="F15"/>
  <c r="G15" l="1"/>
  <c r="G17" s="1"/>
  <c r="F17"/>
  <c r="C15" i="3" s="1"/>
  <c r="C19" s="1"/>
  <c r="C22" s="1"/>
  <c r="C31" s="1"/>
</calcChain>
</file>

<file path=xl/sharedStrings.xml><?xml version="1.0" encoding="utf-8"?>
<sst xmlns="http://schemas.openxmlformats.org/spreadsheetml/2006/main" count="42" uniqueCount="37">
  <si>
    <t>DEBITO FISCAL</t>
  </si>
  <si>
    <t>PUNTO</t>
  </si>
  <si>
    <t>EXENTO/ NO GRAVADO</t>
  </si>
  <si>
    <t>NETO GRAVADO + EXPORTA.</t>
  </si>
  <si>
    <t>I.V.A.</t>
  </si>
  <si>
    <t>DEBITO</t>
  </si>
  <si>
    <t>FISCAL</t>
  </si>
  <si>
    <t>TOTAL</t>
  </si>
  <si>
    <t>TOTALES</t>
  </si>
  <si>
    <t>CREDITO FISCAL</t>
  </si>
  <si>
    <t>EXENTO</t>
  </si>
  <si>
    <t>NETO GRAV.</t>
  </si>
  <si>
    <t>PERCEP.</t>
  </si>
  <si>
    <t>Ing. Totales</t>
  </si>
  <si>
    <t>C.F.TOTAL</t>
  </si>
  <si>
    <t>CRED. FISC. COMP</t>
  </si>
  <si>
    <t>CRED. FISC. NO COMP.</t>
  </si>
  <si>
    <t>COMPRAS MONOT.</t>
  </si>
  <si>
    <t>COL I (-)</t>
  </si>
  <si>
    <t>Debito Fiscal</t>
  </si>
  <si>
    <t>Credito Fiscal</t>
  </si>
  <si>
    <t>Saldo a favor Tec</t>
  </si>
  <si>
    <t>Per Anterior</t>
  </si>
  <si>
    <t>del Periodo</t>
  </si>
  <si>
    <t>Percepciones</t>
  </si>
  <si>
    <t>Saldo a favor de</t>
  </si>
  <si>
    <t>Libre Dispon.</t>
  </si>
  <si>
    <t>Para compensar contra débitos fiscales futuros</t>
  </si>
  <si>
    <t>Saldo de libre disponibilidad: Acreditacion/Compensacion/Devolucion/Transferencia</t>
  </si>
  <si>
    <t>Sdo Fav. L. Disp.</t>
  </si>
  <si>
    <t>Sdo a favor Tecn.</t>
  </si>
  <si>
    <t>CASO PRACTICO IMPUESTO AL VALOR AGREGADO: DORA S.A.</t>
  </si>
  <si>
    <t>LIQUIDACION</t>
  </si>
  <si>
    <t>COL II (+)</t>
  </si>
  <si>
    <t>Subtotal</t>
  </si>
  <si>
    <t xml:space="preserve">Ing. Gravados </t>
  </si>
  <si>
    <t>Prorrateo Gral =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</si>
</sst>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6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/>
        <bgColor theme="0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4" fillId="3" borderId="1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2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43" fontId="2" fillId="2" borderId="6" xfId="1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center" vertical="top" wrapText="1"/>
    </xf>
    <xf numFmtId="43" fontId="2" fillId="2" borderId="3" xfId="1" applyFont="1" applyFill="1" applyBorder="1" applyAlignment="1">
      <alignment horizontal="right" vertical="top" wrapText="1"/>
    </xf>
    <xf numFmtId="43" fontId="2" fillId="2" borderId="4" xfId="1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center" vertical="top" wrapText="1"/>
    </xf>
    <xf numFmtId="43" fontId="2" fillId="2" borderId="8" xfId="1" applyFont="1" applyFill="1" applyBorder="1" applyAlignment="1">
      <alignment horizontal="right" vertical="top" wrapText="1"/>
    </xf>
    <xf numFmtId="0" fontId="4" fillId="2" borderId="9" xfId="0" applyFont="1" applyFill="1" applyBorder="1" applyAlignment="1">
      <alignment vertical="top" wrapText="1"/>
    </xf>
    <xf numFmtId="43" fontId="4" fillId="2" borderId="10" xfId="1" applyFont="1" applyFill="1" applyBorder="1" applyAlignment="1">
      <alignment horizontal="right" vertical="top" wrapText="1"/>
    </xf>
    <xf numFmtId="43" fontId="4" fillId="2" borderId="11" xfId="1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vertical="top" wrapText="1"/>
    </xf>
    <xf numFmtId="43" fontId="4" fillId="2" borderId="0" xfId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vertical="top" wrapText="1"/>
    </xf>
    <xf numFmtId="10" fontId="2" fillId="2" borderId="0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10" fontId="2" fillId="2" borderId="0" xfId="0" applyNumberFormat="1" applyFont="1" applyFill="1" applyBorder="1" applyAlignment="1">
      <alignment horizontal="center" vertical="top"/>
    </xf>
    <xf numFmtId="43" fontId="2" fillId="2" borderId="0" xfId="0" applyNumberFormat="1" applyFont="1" applyFill="1" applyBorder="1" applyAlignment="1">
      <alignment vertical="top"/>
    </xf>
    <xf numFmtId="0" fontId="4" fillId="2" borderId="0" xfId="0" applyFont="1" applyFill="1" applyBorder="1" applyAlignment="1"/>
    <xf numFmtId="0" fontId="4" fillId="2" borderId="0" xfId="0" applyFont="1" applyFill="1" applyAlignment="1"/>
    <xf numFmtId="0" fontId="0" fillId="2" borderId="0" xfId="0" applyFill="1"/>
    <xf numFmtId="0" fontId="2" fillId="2" borderId="0" xfId="0" applyFont="1" applyFill="1" applyAlignment="1"/>
    <xf numFmtId="0" fontId="4" fillId="3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vertical="top" wrapText="1"/>
    </xf>
    <xf numFmtId="43" fontId="2" fillId="4" borderId="6" xfId="1" applyFont="1" applyFill="1" applyBorder="1" applyAlignment="1">
      <alignment horizontal="right" vertical="top" wrapText="1"/>
    </xf>
    <xf numFmtId="43" fontId="2" fillId="4" borderId="3" xfId="1" applyFont="1" applyFill="1" applyBorder="1" applyAlignment="1">
      <alignment horizontal="right" vertical="top" wrapText="1"/>
    </xf>
    <xf numFmtId="43" fontId="2" fillId="4" borderId="8" xfId="1" applyFont="1" applyFill="1" applyBorder="1" applyAlignment="1">
      <alignment horizontal="right" vertical="top" wrapText="1"/>
    </xf>
    <xf numFmtId="43" fontId="4" fillId="4" borderId="10" xfId="1" applyFont="1" applyFill="1" applyBorder="1" applyAlignment="1">
      <alignment horizontal="right" vertical="top" wrapText="1"/>
    </xf>
    <xf numFmtId="43" fontId="4" fillId="4" borderId="11" xfId="1" applyFont="1" applyFill="1" applyBorder="1" applyAlignment="1">
      <alignment horizontal="right" vertical="top" wrapText="1"/>
    </xf>
    <xf numFmtId="0" fontId="2" fillId="4" borderId="23" xfId="0" applyFont="1" applyFill="1" applyBorder="1" applyAlignment="1">
      <alignment horizontal="center" vertical="top" wrapText="1"/>
    </xf>
    <xf numFmtId="43" fontId="2" fillId="4" borderId="24" xfId="1" applyFont="1" applyFill="1" applyBorder="1" applyAlignment="1">
      <alignment horizontal="right" vertical="top" wrapText="1"/>
    </xf>
    <xf numFmtId="0" fontId="2" fillId="4" borderId="17" xfId="0" applyFont="1" applyFill="1" applyBorder="1" applyAlignment="1">
      <alignment horizontal="center" vertical="top" wrapText="1"/>
    </xf>
    <xf numFmtId="43" fontId="2" fillId="4" borderId="18" xfId="1" applyFont="1" applyFill="1" applyBorder="1" applyAlignment="1">
      <alignment horizontal="right" vertical="top" wrapText="1"/>
    </xf>
    <xf numFmtId="0" fontId="2" fillId="4" borderId="25" xfId="0" applyFont="1" applyFill="1" applyBorder="1" applyAlignment="1">
      <alignment horizontal="center" vertical="top" wrapText="1"/>
    </xf>
    <xf numFmtId="43" fontId="2" fillId="4" borderId="26" xfId="1" applyFont="1" applyFill="1" applyBorder="1" applyAlignment="1">
      <alignment horizontal="right" vertical="top" wrapText="1"/>
    </xf>
    <xf numFmtId="0" fontId="2" fillId="2" borderId="0" xfId="0" applyFont="1" applyFill="1"/>
    <xf numFmtId="43" fontId="2" fillId="2" borderId="0" xfId="1" applyFont="1" applyFill="1" applyAlignment="1">
      <alignment horizontal="center"/>
    </xf>
    <xf numFmtId="43" fontId="4" fillId="2" borderId="27" xfId="1" applyFont="1" applyFill="1" applyBorder="1" applyAlignment="1">
      <alignment horizontal="center"/>
    </xf>
    <xf numFmtId="43" fontId="4" fillId="2" borderId="0" xfId="1" applyFont="1" applyFill="1" applyBorder="1" applyAlignment="1">
      <alignment horizontal="center"/>
    </xf>
    <xf numFmtId="0" fontId="2" fillId="2" borderId="28" xfId="0" applyFont="1" applyFill="1" applyBorder="1"/>
    <xf numFmtId="0" fontId="2" fillId="2" borderId="1" xfId="0" applyFont="1" applyFill="1" applyBorder="1"/>
    <xf numFmtId="43" fontId="2" fillId="2" borderId="27" xfId="1" applyFont="1" applyFill="1" applyBorder="1" applyAlignment="1">
      <alignment horizontal="center"/>
    </xf>
    <xf numFmtId="43" fontId="2" fillId="2" borderId="28" xfId="1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43" fontId="2" fillId="2" borderId="0" xfId="1" applyFont="1" applyFill="1" applyAlignment="1">
      <alignment horizontal="left"/>
    </xf>
    <xf numFmtId="0" fontId="4" fillId="2" borderId="0" xfId="0" applyFont="1" applyFill="1"/>
    <xf numFmtId="43" fontId="4" fillId="2" borderId="0" xfId="1" applyFont="1" applyFill="1" applyAlignment="1">
      <alignment horizontal="center"/>
    </xf>
    <xf numFmtId="0" fontId="4" fillId="2" borderId="1" xfId="0" applyFont="1" applyFill="1" applyBorder="1"/>
    <xf numFmtId="43" fontId="4" fillId="2" borderId="28" xfId="1" applyFont="1" applyFill="1" applyBorder="1" applyAlignment="1">
      <alignment horizontal="center"/>
    </xf>
    <xf numFmtId="10" fontId="2" fillId="2" borderId="0" xfId="2" applyNumberFormat="1" applyFont="1" applyFill="1" applyBorder="1" applyAlignment="1">
      <alignment horizontal="center" vertical="top"/>
    </xf>
    <xf numFmtId="10" fontId="5" fillId="2" borderId="0" xfId="0" applyNumberFormat="1" applyFont="1" applyFill="1" applyBorder="1" applyAlignment="1">
      <alignment horizontal="center" vertical="top"/>
    </xf>
    <xf numFmtId="43" fontId="5" fillId="2" borderId="0" xfId="0" applyNumberFormat="1" applyFont="1" applyFill="1" applyBorder="1" applyAlignment="1">
      <alignment vertical="top"/>
    </xf>
    <xf numFmtId="0" fontId="4" fillId="3" borderId="13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top" wrapText="1"/>
    </xf>
    <xf numFmtId="0" fontId="4" fillId="3" borderId="19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0" xfId="0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horizontal="center" vertical="top" wrapText="1"/>
    </xf>
    <xf numFmtId="0" fontId="4" fillId="3" borderId="18" xfId="0" applyFont="1" applyFill="1" applyBorder="1" applyAlignment="1">
      <alignment horizontal="center" vertical="top" wrapText="1"/>
    </xf>
    <xf numFmtId="0" fontId="4" fillId="3" borderId="22" xfId="0" applyFont="1" applyFill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I26"/>
  <sheetViews>
    <sheetView tabSelected="1" workbookViewId="0">
      <selection activeCell="G14" sqref="G14"/>
    </sheetView>
  </sheetViews>
  <sheetFormatPr baseColWidth="10" defaultRowHeight="15"/>
  <cols>
    <col min="1" max="1" width="4.42578125" style="1" customWidth="1"/>
    <col min="2" max="2" width="13.7109375" style="1" customWidth="1"/>
    <col min="3" max="3" width="19.85546875" style="1" customWidth="1"/>
    <col min="4" max="4" width="15.42578125" style="1" customWidth="1"/>
    <col min="5" max="5" width="16.5703125" style="1" customWidth="1"/>
    <col min="6" max="6" width="17.7109375" style="1" customWidth="1"/>
    <col min="7" max="16384" width="11.42578125" style="1"/>
  </cols>
  <sheetData>
    <row r="5" spans="1:6" ht="15.75">
      <c r="A5" s="2" t="s">
        <v>31</v>
      </c>
    </row>
    <row r="8" spans="1:6" ht="15.75">
      <c r="B8" s="3" t="s">
        <v>0</v>
      </c>
    </row>
    <row r="9" spans="1:6" ht="15.75" thickBot="1"/>
    <row r="10" spans="1:6" ht="15.75">
      <c r="B10" s="62" t="s">
        <v>1</v>
      </c>
      <c r="C10" s="65" t="s">
        <v>2</v>
      </c>
      <c r="D10" s="65" t="s">
        <v>3</v>
      </c>
      <c r="E10" s="4" t="s">
        <v>4</v>
      </c>
      <c r="F10" s="68" t="s">
        <v>7</v>
      </c>
    </row>
    <row r="11" spans="1:6" ht="15.75">
      <c r="B11" s="63"/>
      <c r="C11" s="66"/>
      <c r="D11" s="66"/>
      <c r="E11" s="5" t="s">
        <v>5</v>
      </c>
      <c r="F11" s="69"/>
    </row>
    <row r="12" spans="1:6" ht="16.5" thickBot="1">
      <c r="B12" s="64"/>
      <c r="C12" s="67"/>
      <c r="D12" s="67"/>
      <c r="E12" s="6" t="s">
        <v>6</v>
      </c>
      <c r="F12" s="70"/>
    </row>
    <row r="13" spans="1:6" ht="18.75" customHeight="1">
      <c r="B13" s="7">
        <v>1</v>
      </c>
      <c r="C13" s="8"/>
      <c r="D13" s="8">
        <v>6500</v>
      </c>
      <c r="E13" s="8"/>
      <c r="F13" s="11">
        <f t="shared" ref="F13:F15" si="0">+D13+E13</f>
        <v>6500</v>
      </c>
    </row>
    <row r="14" spans="1:6" ht="18.75" customHeight="1">
      <c r="B14" s="9">
        <v>2</v>
      </c>
      <c r="C14" s="10"/>
      <c r="D14" s="10">
        <f>8000/1.105</f>
        <v>7239.8190045248866</v>
      </c>
      <c r="E14" s="10">
        <f>+D14*0.105</f>
        <v>760.18099547511304</v>
      </c>
      <c r="F14" s="11">
        <f t="shared" si="0"/>
        <v>8000</v>
      </c>
    </row>
    <row r="15" spans="1:6" ht="18.75" customHeight="1">
      <c r="B15" s="9">
        <v>3</v>
      </c>
      <c r="C15" s="10"/>
      <c r="D15" s="10">
        <f>5000/1.105</f>
        <v>4524.8868778280548</v>
      </c>
      <c r="E15" s="10">
        <f t="shared" ref="E15:E16" si="1">+D15*0.105</f>
        <v>475.11312217194575</v>
      </c>
      <c r="F15" s="11">
        <f t="shared" si="0"/>
        <v>5000.0000000000009</v>
      </c>
    </row>
    <row r="16" spans="1:6" ht="18.75" customHeight="1">
      <c r="B16" s="9">
        <v>4</v>
      </c>
      <c r="C16" s="10"/>
      <c r="D16" s="10">
        <v>2500</v>
      </c>
      <c r="E16" s="10">
        <f t="shared" si="1"/>
        <v>262.5</v>
      </c>
      <c r="F16" s="11">
        <f>+D16+E16</f>
        <v>2762.5</v>
      </c>
    </row>
    <row r="17" spans="1:9" ht="18.75" customHeight="1">
      <c r="B17" s="9">
        <v>5</v>
      </c>
      <c r="C17" s="10">
        <v>5950</v>
      </c>
      <c r="D17" s="10">
        <v>3400</v>
      </c>
      <c r="E17" s="10"/>
      <c r="F17" s="11">
        <f>SUM(C17:E17)</f>
        <v>9350</v>
      </c>
    </row>
    <row r="18" spans="1:9" ht="18.75" customHeight="1">
      <c r="B18" s="12">
        <v>6</v>
      </c>
      <c r="C18" s="13"/>
      <c r="D18" s="13">
        <v>20000</v>
      </c>
      <c r="E18" s="13"/>
      <c r="F18" s="11">
        <f t="shared" ref="F18:F19" si="2">SUM(C18:E18)</f>
        <v>20000</v>
      </c>
    </row>
    <row r="19" spans="1:9" ht="18.75" customHeight="1" thickBot="1">
      <c r="B19" s="12">
        <v>7</v>
      </c>
      <c r="C19" s="13"/>
      <c r="D19" s="13">
        <v>7000</v>
      </c>
      <c r="E19" s="13">
        <f>+D19*0.21</f>
        <v>1470</v>
      </c>
      <c r="F19" s="11">
        <f t="shared" si="2"/>
        <v>8470</v>
      </c>
    </row>
    <row r="20" spans="1:9" ht="18.75" customHeight="1" thickBot="1">
      <c r="B20" s="14" t="s">
        <v>8</v>
      </c>
      <c r="C20" s="15">
        <f>SUM(C13:C19)</f>
        <v>5950</v>
      </c>
      <c r="D20" s="15">
        <f>SUM(D13:D19)</f>
        <v>51164.705882352937</v>
      </c>
      <c r="E20" s="15">
        <f t="shared" ref="E20:F20" si="3">SUM(E13:E19)</f>
        <v>2967.7941176470586</v>
      </c>
      <c r="F20" s="16">
        <f t="shared" si="3"/>
        <v>60082.5</v>
      </c>
    </row>
    <row r="21" spans="1:9" ht="18.75" customHeight="1">
      <c r="B21" s="17"/>
      <c r="C21" s="18"/>
      <c r="D21" s="18"/>
      <c r="E21" s="18"/>
      <c r="F21" s="18"/>
    </row>
    <row r="22" spans="1:9">
      <c r="B22" s="19"/>
      <c r="C22" s="20"/>
      <c r="D22" s="20"/>
      <c r="E22" s="19"/>
      <c r="F22" s="19"/>
    </row>
    <row r="23" spans="1:9">
      <c r="A23" s="21"/>
      <c r="C23" s="22" t="s">
        <v>36</v>
      </c>
      <c r="D23" s="60" t="s">
        <v>35</v>
      </c>
      <c r="E23" s="61">
        <f>+D20</f>
        <v>51164.705882352937</v>
      </c>
      <c r="F23" s="59">
        <f>+E23/E24</f>
        <v>0.89582367784128947</v>
      </c>
      <c r="G23" s="21"/>
      <c r="H23" s="21"/>
      <c r="I23" s="21"/>
    </row>
    <row r="24" spans="1:9">
      <c r="A24" s="21"/>
      <c r="B24" s="23"/>
      <c r="D24" s="24" t="s">
        <v>13</v>
      </c>
      <c r="E24" s="25">
        <f>+D20+C20</f>
        <v>57114.705882352937</v>
      </c>
      <c r="F24" s="23"/>
      <c r="G24" s="21"/>
      <c r="H24" s="21"/>
      <c r="I24" s="21"/>
    </row>
    <row r="25" spans="1:9" ht="15.75">
      <c r="A25" s="21"/>
      <c r="B25" s="26"/>
      <c r="C25" s="21"/>
      <c r="D25" s="21"/>
      <c r="E25" s="21"/>
      <c r="F25" s="21"/>
      <c r="G25" s="21"/>
      <c r="H25" s="21"/>
      <c r="I25" s="21"/>
    </row>
    <row r="26" spans="1:9">
      <c r="A26" s="21"/>
    </row>
  </sheetData>
  <mergeCells count="4">
    <mergeCell ref="B10:B12"/>
    <mergeCell ref="C10:C12"/>
    <mergeCell ref="D10:D12"/>
    <mergeCell ref="F10:F12"/>
  </mergeCells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>
    <oddHeader>&amp;L&amp;"Times New Roman,Cursiva"Jorge Guglielmucci y colaboradores&amp;C&amp;"Times New Roman,Cursiva"Impuesto al Valor Agregado &amp;R&amp;"Times New Roman,Cursiva"UBA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4:XFD17"/>
  <sheetViews>
    <sheetView zoomScaleNormal="100" workbookViewId="0">
      <selection activeCell="C7" sqref="C7"/>
    </sheetView>
  </sheetViews>
  <sheetFormatPr baseColWidth="10" defaultRowHeight="12.75"/>
  <cols>
    <col min="1" max="1" width="11.42578125" style="28"/>
    <col min="2" max="2" width="11.5703125" style="28" bestFit="1" customWidth="1"/>
    <col min="3" max="3" width="12.5703125" style="28" bestFit="1" customWidth="1"/>
    <col min="4" max="4" width="12.85546875" style="28" customWidth="1"/>
    <col min="5" max="5" width="13" style="28" customWidth="1"/>
    <col min="6" max="6" width="11.42578125" style="28"/>
    <col min="7" max="7" width="13.140625" style="28" customWidth="1"/>
    <col min="8" max="8" width="11.5703125" style="28" bestFit="1" customWidth="1"/>
    <col min="9" max="16384" width="11.42578125" style="28"/>
  </cols>
  <sheetData>
    <row r="4" spans="1:1638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  <c r="XFA4" s="2"/>
      <c r="XFB4" s="2"/>
      <c r="XFC4" s="2"/>
      <c r="XFD4" s="2"/>
    </row>
    <row r="5" spans="1:16384" s="1" customFormat="1" ht="15.75">
      <c r="A5" s="2" t="s">
        <v>31</v>
      </c>
    </row>
    <row r="6" spans="1:16384" ht="15.7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spans="1:16384" ht="15.7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  <c r="XEY7" s="2"/>
      <c r="XEZ7" s="2"/>
      <c r="XFA7" s="2"/>
      <c r="XFB7" s="2"/>
      <c r="XFC7" s="2"/>
      <c r="XFD7" s="2"/>
    </row>
    <row r="8" spans="1:16384" ht="15.75">
      <c r="A8" s="27" t="s">
        <v>9</v>
      </c>
    </row>
    <row r="10" spans="1:16384" ht="15.75" thickBot="1">
      <c r="B10" s="29"/>
      <c r="C10" s="29"/>
      <c r="D10" s="29"/>
      <c r="E10" s="29"/>
      <c r="F10" s="29"/>
      <c r="G10" s="29"/>
      <c r="H10" s="29"/>
    </row>
    <row r="11" spans="1:16384" ht="48" thickBot="1">
      <c r="B11" s="30" t="s">
        <v>1</v>
      </c>
      <c r="C11" s="31" t="s">
        <v>10</v>
      </c>
      <c r="D11" s="31" t="s">
        <v>11</v>
      </c>
      <c r="E11" s="31" t="s">
        <v>14</v>
      </c>
      <c r="F11" s="31" t="s">
        <v>15</v>
      </c>
      <c r="G11" s="31" t="s">
        <v>16</v>
      </c>
      <c r="H11" s="31" t="s">
        <v>17</v>
      </c>
      <c r="I11" s="32" t="s">
        <v>12</v>
      </c>
    </row>
    <row r="12" spans="1:16384" ht="15">
      <c r="B12" s="39">
        <v>8</v>
      </c>
      <c r="C12" s="34"/>
      <c r="D12" s="34">
        <v>10000</v>
      </c>
      <c r="E12" s="34">
        <v>1220</v>
      </c>
      <c r="F12" s="34">
        <f>+D12*0.105</f>
        <v>1050</v>
      </c>
      <c r="G12" s="34">
        <f>+E12-F12</f>
        <v>170</v>
      </c>
      <c r="H12" s="34">
        <v>500</v>
      </c>
      <c r="I12" s="40"/>
    </row>
    <row r="13" spans="1:16384" ht="15">
      <c r="B13" s="41">
        <v>9</v>
      </c>
      <c r="C13" s="35"/>
      <c r="D13" s="35">
        <v>3000</v>
      </c>
      <c r="E13" s="35">
        <f>+D13*0.105</f>
        <v>315</v>
      </c>
      <c r="F13" s="35">
        <f>+E13</f>
        <v>315</v>
      </c>
      <c r="G13" s="35"/>
      <c r="H13" s="35"/>
      <c r="I13" s="42">
        <v>30</v>
      </c>
    </row>
    <row r="14" spans="1:16384" ht="15">
      <c r="B14" s="41">
        <v>10</v>
      </c>
      <c r="C14" s="35">
        <v>200</v>
      </c>
      <c r="D14" s="35"/>
      <c r="E14" s="35"/>
      <c r="F14" s="35"/>
      <c r="G14" s="35"/>
      <c r="H14" s="35"/>
      <c r="I14" s="42"/>
    </row>
    <row r="15" spans="1:16384" ht="15">
      <c r="B15" s="41">
        <v>11</v>
      </c>
      <c r="C15" s="35"/>
      <c r="D15" s="35">
        <v>10000</v>
      </c>
      <c r="E15" s="35">
        <v>2200</v>
      </c>
      <c r="F15" s="35">
        <f>+D15*0.21*DF!F23</f>
        <v>1881.2297234667078</v>
      </c>
      <c r="G15" s="35">
        <f>+E15-F15</f>
        <v>318.77027653329219</v>
      </c>
      <c r="H15" s="35"/>
      <c r="I15" s="42"/>
    </row>
    <row r="16" spans="1:16384" ht="15.75" thickBot="1">
      <c r="B16" s="43">
        <v>12</v>
      </c>
      <c r="C16" s="36"/>
      <c r="D16" s="36">
        <v>700</v>
      </c>
      <c r="E16" s="36">
        <v>189</v>
      </c>
      <c r="F16" s="36">
        <f>+D16*0.27*DF!F23</f>
        <v>169.31067511200371</v>
      </c>
      <c r="G16" s="36">
        <f>+E16-F16</f>
        <v>19.689324887996293</v>
      </c>
      <c r="H16" s="36"/>
      <c r="I16" s="44">
        <v>35</v>
      </c>
    </row>
    <row r="17" spans="2:9" ht="16.5" thickBot="1">
      <c r="B17" s="33" t="s">
        <v>7</v>
      </c>
      <c r="C17" s="37">
        <f>SUM(C12:C16)</f>
        <v>200</v>
      </c>
      <c r="D17" s="37">
        <f t="shared" ref="D17:I17" si="0">SUM(D12:D16)</f>
        <v>23700</v>
      </c>
      <c r="E17" s="37">
        <f t="shared" si="0"/>
        <v>3924</v>
      </c>
      <c r="F17" s="37">
        <f t="shared" si="0"/>
        <v>3415.5403985787111</v>
      </c>
      <c r="G17" s="37">
        <f t="shared" si="0"/>
        <v>508.45960142128848</v>
      </c>
      <c r="H17" s="37">
        <f t="shared" si="0"/>
        <v>500</v>
      </c>
      <c r="I17" s="38">
        <f t="shared" si="0"/>
        <v>65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1200" verticalDpi="1200" r:id="rId1"/>
  <headerFooter>
    <oddHeader>&amp;L&amp;"Times New Roman,Cursiva"Jorge Guglielmucci y colaboradores&amp;C&amp;"Times New Roman,Cursiva"Impuesto al Valor Agregado&amp;"Arial,Normal" &amp;R&amp;"Times New Roman,Cursiva"UBA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5:D33"/>
  <sheetViews>
    <sheetView topLeftCell="A19" workbookViewId="0">
      <selection activeCell="C3" sqref="C3"/>
    </sheetView>
  </sheetViews>
  <sheetFormatPr baseColWidth="10" defaultRowHeight="15"/>
  <cols>
    <col min="1" max="1" width="11.42578125" style="45"/>
    <col min="2" max="2" width="19.140625" style="45" customWidth="1"/>
    <col min="3" max="3" width="14.7109375" style="46" customWidth="1"/>
    <col min="4" max="4" width="16.140625" style="46" customWidth="1"/>
    <col min="5" max="16384" width="11.42578125" style="45"/>
  </cols>
  <sheetData>
    <row r="5" spans="1:4" ht="15.75">
      <c r="A5" s="2" t="s">
        <v>31</v>
      </c>
    </row>
    <row r="8" spans="1:4" ht="15.75">
      <c r="A8" s="27" t="s">
        <v>32</v>
      </c>
    </row>
    <row r="9" spans="1:4" ht="15.75">
      <c r="A9" s="27"/>
    </row>
    <row r="11" spans="1:4" ht="15.75">
      <c r="C11" s="47" t="s">
        <v>18</v>
      </c>
      <c r="D11" s="48" t="s">
        <v>33</v>
      </c>
    </row>
    <row r="12" spans="1:4">
      <c r="B12" s="50"/>
      <c r="C12" s="49"/>
      <c r="D12" s="50"/>
    </row>
    <row r="13" spans="1:4">
      <c r="B13" s="45" t="s">
        <v>19</v>
      </c>
      <c r="C13" s="51"/>
      <c r="D13" s="46">
        <f>+DF!E20</f>
        <v>2967.7941176470586</v>
      </c>
    </row>
    <row r="14" spans="1:4">
      <c r="C14" s="51"/>
    </row>
    <row r="15" spans="1:4">
      <c r="B15" s="45" t="s">
        <v>20</v>
      </c>
      <c r="C15" s="51">
        <f>+CF!F17</f>
        <v>3415.5403985787111</v>
      </c>
    </row>
    <row r="16" spans="1:4">
      <c r="C16" s="51"/>
    </row>
    <row r="17" spans="2:4">
      <c r="B17" s="45" t="s">
        <v>21</v>
      </c>
      <c r="C17" s="51"/>
    </row>
    <row r="18" spans="2:4">
      <c r="B18" s="50" t="s">
        <v>22</v>
      </c>
      <c r="C18" s="52">
        <v>300</v>
      </c>
      <c r="D18" s="53"/>
    </row>
    <row r="19" spans="2:4" ht="15.75">
      <c r="B19" s="55" t="s">
        <v>34</v>
      </c>
      <c r="C19" s="47">
        <f>SUM(C13:C18)</f>
        <v>3715.5403985787111</v>
      </c>
      <c r="D19" s="56">
        <f>SUM(D13:D18)</f>
        <v>2967.7941176470586</v>
      </c>
    </row>
    <row r="20" spans="2:4">
      <c r="C20" s="51"/>
    </row>
    <row r="21" spans="2:4" ht="15.75">
      <c r="B21" s="55" t="s">
        <v>21</v>
      </c>
      <c r="C21" s="47"/>
    </row>
    <row r="22" spans="2:4" ht="15.75">
      <c r="B22" s="57" t="s">
        <v>23</v>
      </c>
      <c r="C22" s="58">
        <f>+C19-D19</f>
        <v>747.74628093165256</v>
      </c>
      <c r="D22" s="53"/>
    </row>
    <row r="23" spans="2:4">
      <c r="C23" s="51"/>
    </row>
    <row r="24" spans="2:4">
      <c r="B24" s="45" t="s">
        <v>24</v>
      </c>
      <c r="C24" s="51">
        <f>+CF!I17</f>
        <v>65</v>
      </c>
    </row>
    <row r="25" spans="2:4">
      <c r="B25" s="50"/>
      <c r="C25" s="52"/>
      <c r="D25" s="53"/>
    </row>
    <row r="26" spans="2:4" ht="15.75">
      <c r="B26" s="55" t="s">
        <v>25</v>
      </c>
      <c r="C26" s="47"/>
    </row>
    <row r="27" spans="2:4" ht="15.75">
      <c r="B27" s="55" t="s">
        <v>26</v>
      </c>
      <c r="C27" s="47">
        <f>+C24</f>
        <v>65</v>
      </c>
    </row>
    <row r="31" spans="2:4">
      <c r="B31" s="45" t="s">
        <v>30</v>
      </c>
      <c r="C31" s="46">
        <f>+C22</f>
        <v>747.74628093165256</v>
      </c>
      <c r="D31" s="54" t="s">
        <v>27</v>
      </c>
    </row>
    <row r="32" spans="2:4">
      <c r="D32" s="54"/>
    </row>
    <row r="33" spans="2:4">
      <c r="B33" s="45" t="s">
        <v>29</v>
      </c>
      <c r="C33" s="46">
        <f>+C27</f>
        <v>65</v>
      </c>
      <c r="D33" s="54" t="s">
        <v>28</v>
      </c>
    </row>
  </sheetData>
  <pageMargins left="0.70866141732283472" right="0.70866141732283472" top="0.74803149606299213" bottom="0.74803149606299213" header="0.31496062992125984" footer="0.31496062992125984"/>
  <pageSetup paperSize="9" scale="67" orientation="portrait" horizontalDpi="1200" verticalDpi="1200" r:id="rId1"/>
  <headerFooter>
    <oddHeader>&amp;L&amp;"Times New Roman,Cursiva"Jorge Guglielmucci y colaboradores&amp;C&amp;"Times New Roman,Cursiva"Impuesto al Valor Agregado&amp;R&amp;"Times New Roman,Cursiva"UBA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DF</vt:lpstr>
      <vt:lpstr>CF</vt:lpstr>
      <vt:lpstr>LIQ</vt:lpstr>
    </vt:vector>
  </TitlesOfParts>
  <Company>AA2000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Jorge</cp:lastModifiedBy>
  <cp:lastPrinted>2016-05-11T19:57:47Z</cp:lastPrinted>
  <dcterms:created xsi:type="dcterms:W3CDTF">2016-05-11T15:24:49Z</dcterms:created>
  <dcterms:modified xsi:type="dcterms:W3CDTF">2016-05-16T13:56:32Z</dcterms:modified>
</cp:coreProperties>
</file>